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540" yWindow="500" windowWidth="29040" windowHeight="15840"/>
  </bookViews>
  <sheets>
    <sheet name="ANALISIS DE PAGO POR MES" sheetId="4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4" l="1"/>
  <c r="K9" i="4"/>
  <c r="I10" i="4"/>
  <c r="K10" i="4"/>
  <c r="I11" i="4"/>
  <c r="K11" i="4"/>
  <c r="G12" i="4"/>
  <c r="I12" i="4"/>
  <c r="K12" i="4"/>
  <c r="I13" i="4"/>
  <c r="K13" i="4"/>
  <c r="K14" i="4"/>
  <c r="K15" i="4"/>
  <c r="J12" i="4"/>
  <c r="J13" i="4"/>
  <c r="J10" i="4"/>
  <c r="J11" i="4"/>
  <c r="R16" i="4"/>
  <c r="R15" i="4"/>
  <c r="R10" i="4"/>
  <c r="R9" i="4"/>
  <c r="R14" i="4"/>
  <c r="Q19" i="4"/>
  <c r="G53" i="4"/>
  <c r="H53" i="4"/>
  <c r="G51" i="4"/>
  <c r="G52" i="4"/>
  <c r="H51" i="4"/>
  <c r="G45" i="4"/>
  <c r="H45" i="4"/>
  <c r="G27" i="4"/>
  <c r="H27" i="4"/>
  <c r="G50" i="4"/>
  <c r="H50" i="4"/>
  <c r="H12" i="4"/>
  <c r="G15" i="4"/>
  <c r="H15" i="4"/>
  <c r="H54" i="4"/>
  <c r="G49" i="4"/>
  <c r="G48" i="4"/>
  <c r="H48" i="4"/>
  <c r="G47" i="4"/>
  <c r="H47" i="4"/>
  <c r="G46" i="4"/>
  <c r="G44" i="4"/>
  <c r="H44" i="4"/>
  <c r="G43" i="4"/>
  <c r="G42" i="4"/>
  <c r="H42" i="4"/>
  <c r="G41" i="4"/>
  <c r="H41" i="4"/>
  <c r="G40" i="4"/>
  <c r="G39" i="4"/>
  <c r="H39" i="4"/>
  <c r="G38" i="4"/>
  <c r="H38" i="4"/>
  <c r="G37" i="4"/>
  <c r="G36" i="4"/>
  <c r="H36" i="4"/>
  <c r="G35" i="4"/>
  <c r="H35" i="4"/>
  <c r="G34" i="4"/>
  <c r="G33" i="4"/>
  <c r="H33" i="4"/>
  <c r="G32" i="4"/>
  <c r="H32" i="4"/>
  <c r="G31" i="4"/>
  <c r="G30" i="4"/>
  <c r="H30" i="4"/>
  <c r="G29" i="4"/>
  <c r="H29" i="4"/>
  <c r="G26" i="4"/>
  <c r="H26" i="4"/>
  <c r="G23" i="4"/>
  <c r="H23" i="4"/>
  <c r="G20" i="4"/>
  <c r="H20" i="4"/>
  <c r="G17" i="4"/>
  <c r="H17" i="4"/>
  <c r="G14" i="4"/>
  <c r="H14" i="4"/>
  <c r="G28" i="4"/>
  <c r="G24" i="4"/>
  <c r="G25" i="4"/>
  <c r="H24" i="4"/>
  <c r="G21" i="4"/>
  <c r="G22" i="4"/>
  <c r="H21" i="4"/>
  <c r="G18" i="4"/>
  <c r="G19" i="4"/>
  <c r="H18" i="4"/>
  <c r="G16" i="4"/>
  <c r="G13" i="4"/>
  <c r="Q16" i="4"/>
  <c r="Q10" i="4"/>
  <c r="O16" i="4"/>
  <c r="O10" i="4"/>
  <c r="O14" i="4"/>
  <c r="O15" i="4"/>
  <c r="O9" i="4"/>
  <c r="O11" i="4"/>
  <c r="Q11" i="4"/>
  <c r="P15" i="4"/>
  <c r="Q15" i="4"/>
  <c r="P14" i="4"/>
  <c r="Q14" i="4"/>
  <c r="P9" i="4"/>
  <c r="G10" i="4"/>
  <c r="G11" i="4"/>
  <c r="H11" i="4"/>
  <c r="G9" i="4"/>
  <c r="Q17" i="4"/>
  <c r="O17" i="4"/>
  <c r="Q9" i="4"/>
  <c r="H9" i="4"/>
</calcChain>
</file>

<file path=xl/sharedStrings.xml><?xml version="1.0" encoding="utf-8"?>
<sst xmlns="http://schemas.openxmlformats.org/spreadsheetml/2006/main" count="105" uniqueCount="33">
  <si>
    <t>ING. DANIEL GALLEGOS CONTRERAS</t>
  </si>
  <si>
    <t>INGENIERIA ELECTRICA Y SERVICIOS ESPECIALIZADOS</t>
  </si>
  <si>
    <t>(ASESORIA, CONSTRUCCION, INGENIERIA  Y MANTENIMIENTO)</t>
  </si>
  <si>
    <t>Calle 13a No. 2619, Chihuahua, Chih.          TEL. 614-410-1958   CEL. 614-196-7317</t>
  </si>
  <si>
    <t>FEBRERO</t>
  </si>
  <si>
    <t>MES</t>
  </si>
  <si>
    <t>NO. DE PAGO</t>
  </si>
  <si>
    <t>ZONA DE COMPRA</t>
  </si>
  <si>
    <t>CHIHUAHUA</t>
  </si>
  <si>
    <t>JUAREZ</t>
  </si>
  <si>
    <t>NO. DE LUMINARIAS</t>
  </si>
  <si>
    <t>COSTO POR UNIDAD</t>
  </si>
  <si>
    <t>MARZO</t>
  </si>
  <si>
    <t>ABRIL</t>
  </si>
  <si>
    <t>MAYO</t>
  </si>
  <si>
    <t>SUBTOTAL</t>
  </si>
  <si>
    <t>MONTO POR MES</t>
  </si>
  <si>
    <t>CANT. DE MESES</t>
  </si>
  <si>
    <t>TOTAL DE LUMINARIAS DE ORDEN DE COMPRA</t>
  </si>
  <si>
    <t>CANTIDA DE  LUMINARIAS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</si>
  <si>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</si>
  <si>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</si>
  <si>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</si>
  <si>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</si>
  <si>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</si>
  <si>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</si>
  <si>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</si>
  <si>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</si>
  <si>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EJEMPLO DE PAGOS DIFERIDOS EN DOLARES AMERICANOS POR MES EN UN PERIODO DE 30 MESES.</t>
  </si>
  <si>
    <t>RESUMEN</t>
  </si>
  <si>
    <t>T.C. FACTURADO</t>
  </si>
  <si>
    <t>PAGOS RECIBIDO</t>
  </si>
  <si>
    <t>diferencia Pagos vs TC Facturado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</si>
</sst>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tylus BT"/>
      <family val="2"/>
    </font>
    <font>
      <b/>
      <sz val="16"/>
      <color rgb="FF0070C0"/>
      <name val="Book Antiqua"/>
      <family val="1"/>
    </font>
    <font>
      <sz val="16"/>
      <color theme="1"/>
      <name val="Stylus BT"/>
      <family val="2"/>
    </font>
    <font>
      <sz val="14"/>
      <color theme="1"/>
      <name val="Calibri"/>
      <family val="2"/>
      <scheme val="minor"/>
    </font>
    <font>
      <b/>
      <u/>
      <sz val="16"/>
      <color rgb="FF0070C0"/>
      <name val="Book Antiqua"/>
      <family val="1"/>
    </font>
    <font>
      <b/>
      <i/>
      <sz val="18"/>
      <color rgb="FF0070C0"/>
      <name val="Book Antiqua"/>
      <family val="1"/>
    </font>
    <font>
      <b/>
      <u/>
      <sz val="18"/>
      <color rgb="FF0070C0"/>
      <name val="Book Antiqua"/>
      <family val="1"/>
    </font>
    <font>
      <sz val="14"/>
      <color rgb="FF0070C0"/>
      <name val="Comic Sans MS"/>
      <family val="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right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/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4" fontId="2" fillId="0" borderId="0" xfId="0" applyNumberFormat="1" applyFont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" fontId="0" fillId="0" borderId="11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tabSelected="1" topLeftCell="B1" workbookViewId="0">
      <selection activeCell="E12" sqref="E12"/>
    </sheetView>
  </sheetViews>
  <sheetFormatPr baseColWidth="10" defaultRowHeight="14" x14ac:dyDescent="0"/>
  <cols>
    <col min="1" max="1" width="2.33203125" customWidth="1"/>
    <col min="2" max="2" width="9" customWidth="1"/>
    <col min="3" max="3" width="11.1640625" customWidth="1"/>
    <col min="4" max="4" width="16.83203125" customWidth="1"/>
    <col min="5" max="5" width="12.33203125" customWidth="1"/>
    <col min="6" max="6" width="14.33203125" customWidth="1"/>
    <col min="8" max="8" width="11.1640625" bestFit="1" customWidth="1"/>
    <col min="9" max="9" width="14.33203125" customWidth="1"/>
    <col min="10" max="10" width="11.83203125" customWidth="1"/>
    <col min="11" max="11" width="13.33203125" customWidth="1"/>
    <col min="12" max="12" width="12.83203125" customWidth="1"/>
    <col min="13" max="13" width="11.6640625" customWidth="1"/>
    <col min="14" max="14" width="10.33203125" customWidth="1"/>
    <col min="15" max="15" width="12" customWidth="1"/>
    <col min="16" max="16" width="12.1640625" customWidth="1"/>
  </cols>
  <sheetData>
    <row r="1" spans="2:18" s="1" customFormat="1" ht="2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2:18" s="1" customFormat="1" ht="23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2:18" s="1" customFormat="1" ht="8.5" customHeight="1"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</row>
    <row r="4" spans="2:18" s="1" customFormat="1" ht="15" customHeight="1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2:18" ht="17.5" customHeight="1"/>
    <row r="6" spans="2:18" ht="34.5" customHeight="1">
      <c r="B6" s="52" t="s">
        <v>28</v>
      </c>
      <c r="C6" s="52"/>
      <c r="D6" s="52"/>
      <c r="E6" s="52"/>
      <c r="F6" s="52"/>
      <c r="G6" s="52"/>
      <c r="H6" s="52"/>
      <c r="I6" t="s">
        <v>30</v>
      </c>
      <c r="J6" s="48" t="s">
        <v>31</v>
      </c>
      <c r="K6" s="48" t="s">
        <v>32</v>
      </c>
      <c r="L6" s="52" t="s">
        <v>29</v>
      </c>
      <c r="M6" s="52"/>
      <c r="N6" s="52"/>
      <c r="O6" s="52"/>
      <c r="P6" s="52"/>
      <c r="Q6" s="52"/>
    </row>
    <row r="7" spans="2:18" ht="3.75" customHeight="1" thickBot="1"/>
    <row r="8" spans="2:18" ht="47" customHeight="1" thickBot="1">
      <c r="B8" s="38" t="s">
        <v>6</v>
      </c>
      <c r="C8" s="41" t="s">
        <v>5</v>
      </c>
      <c r="D8" s="39" t="s">
        <v>7</v>
      </c>
      <c r="E8" s="39" t="s">
        <v>10</v>
      </c>
      <c r="F8" s="39" t="s">
        <v>11</v>
      </c>
      <c r="G8" s="39" t="s">
        <v>15</v>
      </c>
      <c r="H8" s="40" t="s">
        <v>16</v>
      </c>
      <c r="I8">
        <v>18.7</v>
      </c>
      <c r="L8" s="38" t="s">
        <v>7</v>
      </c>
      <c r="M8" s="39" t="s">
        <v>10</v>
      </c>
      <c r="N8" s="39" t="s">
        <v>17</v>
      </c>
      <c r="O8" s="39" t="s">
        <v>19</v>
      </c>
      <c r="P8" s="39" t="s">
        <v>11</v>
      </c>
      <c r="Q8" s="40" t="s">
        <v>15</v>
      </c>
    </row>
    <row r="9" spans="2:18" ht="25" customHeight="1">
      <c r="B9" s="7">
        <v>1</v>
      </c>
      <c r="C9" s="8" t="s">
        <v>4</v>
      </c>
      <c r="D9" s="8" t="s">
        <v>8</v>
      </c>
      <c r="E9" s="9">
        <v>22</v>
      </c>
      <c r="F9" s="10">
        <v>256.52</v>
      </c>
      <c r="G9" s="10">
        <f>E9*F9</f>
        <v>5643.44</v>
      </c>
      <c r="H9" s="11">
        <f>SUM(G9:G10)</f>
        <v>6572.7199999999993</v>
      </c>
      <c r="I9" s="46">
        <f>G9*I$8</f>
        <v>105532.32799999999</v>
      </c>
      <c r="J9" s="47">
        <v>118662.91</v>
      </c>
      <c r="K9" s="47">
        <f>J9-I9</f>
        <v>13130.582000000009</v>
      </c>
      <c r="L9" s="31" t="s">
        <v>8</v>
      </c>
      <c r="M9" s="32">
        <v>21</v>
      </c>
      <c r="N9" s="32">
        <v>14</v>
      </c>
      <c r="O9" s="32">
        <f>M9*N9</f>
        <v>294</v>
      </c>
      <c r="P9" s="33">
        <f>F9</f>
        <v>256.52</v>
      </c>
      <c r="Q9" s="34">
        <f>M9*N9*P9</f>
        <v>75416.87999999999</v>
      </c>
      <c r="R9">
        <f>E12+E15+E18+E21+E24+E27+E30+E33+E36+E39+E42+E45+E48+E51</f>
        <v>294</v>
      </c>
    </row>
    <row r="10" spans="2:18" ht="25" customHeight="1" thickBot="1">
      <c r="B10" s="12"/>
      <c r="C10" s="13"/>
      <c r="D10" s="13" t="s">
        <v>9</v>
      </c>
      <c r="E10" s="14">
        <v>3</v>
      </c>
      <c r="F10" s="15">
        <v>309.76</v>
      </c>
      <c r="G10" s="15">
        <f t="shared" ref="G10:G13" si="0">E10*F10</f>
        <v>929.28</v>
      </c>
      <c r="H10" s="16"/>
      <c r="I10" s="46">
        <f>G10*I$8</f>
        <v>17377.536</v>
      </c>
      <c r="J10" s="47">
        <f>22665.94/1.16</f>
        <v>19539.603448275862</v>
      </c>
      <c r="K10" s="47">
        <f>J10-I10</f>
        <v>2162.0674482758623</v>
      </c>
      <c r="L10" s="31" t="s">
        <v>8</v>
      </c>
      <c r="M10" s="32">
        <v>22</v>
      </c>
      <c r="N10" s="32">
        <v>1</v>
      </c>
      <c r="O10" s="32">
        <f>M10*N10</f>
        <v>22</v>
      </c>
      <c r="P10" s="33">
        <v>256.52</v>
      </c>
      <c r="Q10" s="34">
        <f>M10*N10*P10</f>
        <v>5643.44</v>
      </c>
      <c r="R10">
        <f>E9</f>
        <v>22</v>
      </c>
    </row>
    <row r="11" spans="2:18" ht="25" customHeight="1" thickBot="1">
      <c r="B11" s="26">
        <v>2</v>
      </c>
      <c r="C11" s="27" t="s">
        <v>12</v>
      </c>
      <c r="D11" s="27" t="s">
        <v>9</v>
      </c>
      <c r="E11" s="19">
        <v>21</v>
      </c>
      <c r="F11" s="20">
        <v>309.76</v>
      </c>
      <c r="G11" s="20">
        <f t="shared" si="0"/>
        <v>6504.96</v>
      </c>
      <c r="H11" s="28">
        <f>G11</f>
        <v>6504.96</v>
      </c>
      <c r="I11" s="46">
        <f>H11*I$8</f>
        <v>121642.75199999999</v>
      </c>
      <c r="J11" s="47">
        <f>181795.98/1.16</f>
        <v>156720.67241379313</v>
      </c>
      <c r="K11" s="47">
        <f>J11-I11</f>
        <v>35077.920413793137</v>
      </c>
      <c r="L11" s="53"/>
      <c r="M11" s="61" t="s">
        <v>18</v>
      </c>
      <c r="N11" s="61"/>
      <c r="O11" s="55">
        <f>SUM(O9:O10)</f>
        <v>316</v>
      </c>
      <c r="P11" s="57">
        <v>256.52</v>
      </c>
      <c r="Q11" s="59">
        <f>O11*P11</f>
        <v>81060.319999999992</v>
      </c>
    </row>
    <row r="12" spans="2:18" ht="25" customHeight="1" thickBot="1">
      <c r="B12" s="21">
        <v>3</v>
      </c>
      <c r="C12" s="22" t="s">
        <v>13</v>
      </c>
      <c r="D12" s="8" t="s">
        <v>8</v>
      </c>
      <c r="E12" s="9">
        <v>22</v>
      </c>
      <c r="F12" s="10">
        <v>256.52</v>
      </c>
      <c r="G12" s="10">
        <f t="shared" si="0"/>
        <v>5643.44</v>
      </c>
      <c r="H12" s="11">
        <f>SUM(G12:G13)</f>
        <v>6572.7199999999993</v>
      </c>
      <c r="I12" s="46">
        <f>G12*I$8</f>
        <v>105532.32799999999</v>
      </c>
      <c r="J12" s="47">
        <f>154262.41/1.16</f>
        <v>132984.83620689655</v>
      </c>
      <c r="K12" s="47">
        <f>J12-I12</f>
        <v>27452.508206896557</v>
      </c>
      <c r="L12" s="54"/>
      <c r="M12" s="62"/>
      <c r="N12" s="62"/>
      <c r="O12" s="56"/>
      <c r="P12" s="58"/>
      <c r="Q12" s="60"/>
    </row>
    <row r="13" spans="2:18" ht="25" customHeight="1" thickBot="1">
      <c r="B13" s="24"/>
      <c r="C13" s="25"/>
      <c r="D13" s="13" t="s">
        <v>9</v>
      </c>
      <c r="E13" s="14">
        <v>3</v>
      </c>
      <c r="F13" s="15">
        <v>309.76</v>
      </c>
      <c r="G13" s="15">
        <f t="shared" si="0"/>
        <v>929.28</v>
      </c>
      <c r="H13" s="16"/>
      <c r="I13" s="46">
        <f>G13*I$8</f>
        <v>17377.536</v>
      </c>
      <c r="J13">
        <f>25401.59/1.16</f>
        <v>21897.922413793105</v>
      </c>
      <c r="K13" s="46">
        <f>J13-I13</f>
        <v>4520.386413793105</v>
      </c>
      <c r="L13" s="35"/>
      <c r="M13" s="4"/>
      <c r="N13" s="4"/>
      <c r="O13" s="4"/>
      <c r="P13" s="4"/>
      <c r="Q13" s="36"/>
    </row>
    <row r="14" spans="2:18" ht="25" customHeight="1" thickBot="1">
      <c r="B14" s="26">
        <v>4</v>
      </c>
      <c r="C14" s="27" t="s">
        <v>14</v>
      </c>
      <c r="D14" s="27" t="s">
        <v>9</v>
      </c>
      <c r="E14" s="19">
        <v>21</v>
      </c>
      <c r="F14" s="20">
        <v>309.76</v>
      </c>
      <c r="G14" s="20">
        <f t="shared" ref="G14" si="1">E14*F14</f>
        <v>6504.96</v>
      </c>
      <c r="H14" s="28">
        <f>G14</f>
        <v>6504.96</v>
      </c>
      <c r="K14" s="47">
        <f>SUM(K9:K13)</f>
        <v>82343.464482758674</v>
      </c>
      <c r="L14" s="43" t="s">
        <v>9</v>
      </c>
      <c r="M14" s="9">
        <v>3</v>
      </c>
      <c r="N14" s="9">
        <v>14</v>
      </c>
      <c r="O14" s="9">
        <f>M14*N14</f>
        <v>42</v>
      </c>
      <c r="P14" s="22">
        <f>F10</f>
        <v>309.76</v>
      </c>
      <c r="Q14" s="23">
        <f>M14*N14*P14</f>
        <v>13009.92</v>
      </c>
      <c r="R14">
        <f>E10+E13+E16+E19+E22+E25+E28+E31+E34+E37+E40+E43+E46+E49+E52</f>
        <v>42</v>
      </c>
    </row>
    <row r="15" spans="2:18" ht="25" customHeight="1">
      <c r="B15" s="7">
        <v>5</v>
      </c>
      <c r="C15" s="8" t="s">
        <v>20</v>
      </c>
      <c r="D15" s="8" t="s">
        <v>8</v>
      </c>
      <c r="E15" s="9">
        <v>20</v>
      </c>
      <c r="F15" s="10">
        <v>256.52</v>
      </c>
      <c r="G15" s="10">
        <f>E15*F15</f>
        <v>5130.3999999999996</v>
      </c>
      <c r="H15" s="11">
        <f>SUM(G15:G16)</f>
        <v>6059.6799999999994</v>
      </c>
      <c r="K15" s="47">
        <f>K14*1.16</f>
        <v>95518.418800000058</v>
      </c>
      <c r="L15" s="35" t="s">
        <v>9</v>
      </c>
      <c r="M15" s="32">
        <v>21</v>
      </c>
      <c r="N15" s="32">
        <v>14</v>
      </c>
      <c r="O15" s="32">
        <f>M15*N15</f>
        <v>294</v>
      </c>
      <c r="P15" s="33">
        <f>F11</f>
        <v>309.76</v>
      </c>
      <c r="Q15" s="34">
        <f>M15*N15*P15</f>
        <v>91069.440000000002</v>
      </c>
      <c r="R15">
        <f>E11+E14+E17+E20+E23+E26+E29+E32+E35+E38+E41+E44+E47+E50</f>
        <v>294</v>
      </c>
    </row>
    <row r="16" spans="2:18" ht="25" customHeight="1" thickBot="1">
      <c r="B16" s="12"/>
      <c r="C16" s="13"/>
      <c r="D16" s="13" t="s">
        <v>9</v>
      </c>
      <c r="E16" s="14">
        <v>3</v>
      </c>
      <c r="F16" s="15">
        <v>309.76</v>
      </c>
      <c r="G16" s="15">
        <f t="shared" ref="G16:G17" si="2">E16*F16</f>
        <v>929.28</v>
      </c>
      <c r="H16" s="16"/>
      <c r="L16" s="31" t="s">
        <v>9</v>
      </c>
      <c r="M16" s="32">
        <v>17</v>
      </c>
      <c r="N16" s="32">
        <v>1</v>
      </c>
      <c r="O16" s="32">
        <f>M16*N16</f>
        <v>17</v>
      </c>
      <c r="P16" s="33">
        <v>309.76</v>
      </c>
      <c r="Q16" s="34">
        <f>M16*N16*P16</f>
        <v>5265.92</v>
      </c>
      <c r="R16">
        <f>E53</f>
        <v>17</v>
      </c>
    </row>
    <row r="17" spans="2:18" ht="25" customHeight="1" thickBot="1">
      <c r="B17" s="26">
        <v>6</v>
      </c>
      <c r="C17" s="27" t="s">
        <v>21</v>
      </c>
      <c r="D17" s="27" t="s">
        <v>9</v>
      </c>
      <c r="E17" s="19">
        <v>21</v>
      </c>
      <c r="F17" s="20">
        <v>309.76</v>
      </c>
      <c r="G17" s="20">
        <f t="shared" si="2"/>
        <v>6504.96</v>
      </c>
      <c r="H17" s="28">
        <f>G17</f>
        <v>6504.96</v>
      </c>
      <c r="L17" s="53"/>
      <c r="M17" s="61" t="s">
        <v>18</v>
      </c>
      <c r="N17" s="61"/>
      <c r="O17" s="55">
        <f>SUM(O14:O16)</f>
        <v>353</v>
      </c>
      <c r="P17" s="57">
        <v>309.76</v>
      </c>
      <c r="Q17" s="59">
        <f>SUM(Q14:Q16)</f>
        <v>109345.28</v>
      </c>
    </row>
    <row r="18" spans="2:18" ht="25" customHeight="1" thickBot="1">
      <c r="B18" s="7">
        <v>7</v>
      </c>
      <c r="C18" s="8" t="s">
        <v>22</v>
      </c>
      <c r="D18" s="8" t="s">
        <v>8</v>
      </c>
      <c r="E18" s="9">
        <v>21</v>
      </c>
      <c r="F18" s="10">
        <v>256.52</v>
      </c>
      <c r="G18" s="10">
        <f>E18*F18</f>
        <v>5386.92</v>
      </c>
      <c r="H18" s="11">
        <f>SUM(G18:G19)</f>
        <v>6316.2</v>
      </c>
      <c r="L18" s="54"/>
      <c r="M18" s="62"/>
      <c r="N18" s="62"/>
      <c r="O18" s="56"/>
      <c r="P18" s="58"/>
      <c r="Q18" s="60"/>
    </row>
    <row r="19" spans="2:18" ht="25" customHeight="1" thickBot="1">
      <c r="B19" s="12"/>
      <c r="C19" s="13"/>
      <c r="D19" s="13" t="s">
        <v>9</v>
      </c>
      <c r="E19" s="14">
        <v>3</v>
      </c>
      <c r="F19" s="15">
        <v>309.76</v>
      </c>
      <c r="G19" s="15">
        <f t="shared" ref="G19:G20" si="3">E19*F19</f>
        <v>929.28</v>
      </c>
      <c r="H19" s="16"/>
      <c r="Q19" s="6">
        <f>Q17+Q11</f>
        <v>190405.59999999998</v>
      </c>
    </row>
    <row r="20" spans="2:18" ht="25" customHeight="1" thickBot="1">
      <c r="B20" s="17">
        <v>8</v>
      </c>
      <c r="C20" s="18" t="s">
        <v>23</v>
      </c>
      <c r="D20" s="18" t="s">
        <v>9</v>
      </c>
      <c r="E20" s="19">
        <v>21</v>
      </c>
      <c r="F20" s="20">
        <v>309.76</v>
      </c>
      <c r="G20" s="20">
        <f t="shared" si="3"/>
        <v>6504.96</v>
      </c>
      <c r="H20" s="28">
        <f>G20</f>
        <v>6504.96</v>
      </c>
    </row>
    <row r="21" spans="2:18" ht="25" customHeight="1">
      <c r="B21" s="7">
        <v>9</v>
      </c>
      <c r="C21" s="8" t="s">
        <v>24</v>
      </c>
      <c r="D21" s="8" t="s">
        <v>8</v>
      </c>
      <c r="E21" s="9">
        <v>21</v>
      </c>
      <c r="F21" s="10">
        <v>256.52</v>
      </c>
      <c r="G21" s="10">
        <f>E21*F21</f>
        <v>5386.92</v>
      </c>
      <c r="H21" s="11">
        <f>SUM(G21:G22)</f>
        <v>6316.2</v>
      </c>
      <c r="R21" s="6"/>
    </row>
    <row r="22" spans="2:18" ht="25" customHeight="1" thickBot="1">
      <c r="B22" s="12"/>
      <c r="C22" s="13"/>
      <c r="D22" s="13" t="s">
        <v>9</v>
      </c>
      <c r="E22" s="14">
        <v>3</v>
      </c>
      <c r="F22" s="15">
        <v>309.76</v>
      </c>
      <c r="G22" s="15">
        <f t="shared" ref="G22:G23" si="4">E22*F22</f>
        <v>929.28</v>
      </c>
      <c r="H22" s="16"/>
    </row>
    <row r="23" spans="2:18" ht="25" customHeight="1" thickBot="1">
      <c r="B23" s="17">
        <v>10</v>
      </c>
      <c r="C23" s="18" t="s">
        <v>25</v>
      </c>
      <c r="D23" s="18" t="s">
        <v>9</v>
      </c>
      <c r="E23" s="19">
        <v>21</v>
      </c>
      <c r="F23" s="20">
        <v>309.76</v>
      </c>
      <c r="G23" s="20">
        <f t="shared" si="4"/>
        <v>6504.96</v>
      </c>
      <c r="H23" s="28">
        <f>G23</f>
        <v>6504.96</v>
      </c>
    </row>
    <row r="24" spans="2:18" ht="25" customHeight="1">
      <c r="B24" s="7">
        <v>11</v>
      </c>
      <c r="C24" s="8" t="s">
        <v>26</v>
      </c>
      <c r="D24" s="8" t="s">
        <v>8</v>
      </c>
      <c r="E24" s="9">
        <v>21</v>
      </c>
      <c r="F24" s="10">
        <v>256.52</v>
      </c>
      <c r="G24" s="10">
        <f>E24*F24</f>
        <v>5386.92</v>
      </c>
      <c r="H24" s="11">
        <f>SUM(G24:G25)</f>
        <v>6316.2</v>
      </c>
    </row>
    <row r="25" spans="2:18" ht="25" customHeight="1" thickBot="1">
      <c r="B25" s="12"/>
      <c r="C25" s="13"/>
      <c r="D25" s="13" t="s">
        <v>9</v>
      </c>
      <c r="E25" s="14">
        <v>3</v>
      </c>
      <c r="F25" s="15">
        <v>309.76</v>
      </c>
      <c r="G25" s="15">
        <f t="shared" ref="G25:G26" si="5">E25*F25</f>
        <v>929.28</v>
      </c>
      <c r="H25" s="16"/>
    </row>
    <row r="26" spans="2:18" ht="25" customHeight="1" thickBot="1">
      <c r="B26" s="26">
        <v>12</v>
      </c>
      <c r="C26" s="29" t="s">
        <v>27</v>
      </c>
      <c r="D26" s="18" t="s">
        <v>9</v>
      </c>
      <c r="E26" s="19">
        <v>21</v>
      </c>
      <c r="F26" s="20">
        <v>309.76</v>
      </c>
      <c r="G26" s="20">
        <f t="shared" si="5"/>
        <v>6504.96</v>
      </c>
      <c r="H26" s="28">
        <f>G26</f>
        <v>6504.96</v>
      </c>
    </row>
    <row r="27" spans="2:18" ht="25" customHeight="1">
      <c r="B27" s="7">
        <v>13</v>
      </c>
      <c r="C27" s="8" t="s">
        <v>4</v>
      </c>
      <c r="D27" s="8" t="s">
        <v>8</v>
      </c>
      <c r="E27" s="9">
        <v>21</v>
      </c>
      <c r="F27" s="10">
        <v>256.52</v>
      </c>
      <c r="G27" s="10">
        <f>E27*F27</f>
        <v>5386.92</v>
      </c>
      <c r="H27" s="11">
        <f>SUM(G27:G28)</f>
        <v>6316.2</v>
      </c>
    </row>
    <row r="28" spans="2:18" ht="25" customHeight="1" thickBot="1">
      <c r="B28" s="30"/>
      <c r="C28" s="25"/>
      <c r="D28" s="13" t="s">
        <v>9</v>
      </c>
      <c r="E28" s="14">
        <v>3</v>
      </c>
      <c r="F28" s="15">
        <v>309.76</v>
      </c>
      <c r="G28" s="15">
        <f t="shared" ref="G28" si="6">E28*F28</f>
        <v>929.28</v>
      </c>
      <c r="H28" s="16"/>
    </row>
    <row r="29" spans="2:18" ht="15" thickBot="1">
      <c r="B29" s="26">
        <v>14</v>
      </c>
      <c r="C29" s="27" t="s">
        <v>12</v>
      </c>
      <c r="D29" s="27" t="s">
        <v>9</v>
      </c>
      <c r="E29" s="19">
        <v>21</v>
      </c>
      <c r="F29" s="20">
        <v>309.76</v>
      </c>
      <c r="G29" s="20">
        <f t="shared" ref="G29:G32" si="7">E29*F29</f>
        <v>6504.96</v>
      </c>
      <c r="H29" s="28">
        <f>G29</f>
        <v>6504.96</v>
      </c>
    </row>
    <row r="30" spans="2:18" ht="21">
      <c r="B30" s="21">
        <v>15</v>
      </c>
      <c r="C30" s="22" t="s">
        <v>13</v>
      </c>
      <c r="D30" s="8" t="s">
        <v>8</v>
      </c>
      <c r="E30" s="9">
        <v>21</v>
      </c>
      <c r="F30" s="10">
        <v>256.52</v>
      </c>
      <c r="G30" s="10">
        <f t="shared" si="7"/>
        <v>5386.92</v>
      </c>
      <c r="H30" s="11">
        <f>SUM(G30:G31)</f>
        <v>6316.2</v>
      </c>
      <c r="I30" s="44"/>
      <c r="J30" s="44"/>
      <c r="K30" s="44"/>
      <c r="L30" s="44"/>
      <c r="M30" s="44"/>
      <c r="N30" s="44"/>
      <c r="O30" s="44"/>
      <c r="P30" s="44"/>
      <c r="Q30" s="44"/>
    </row>
    <row r="31" spans="2:18" ht="22" thickBot="1">
      <c r="B31" s="42"/>
      <c r="C31" s="25"/>
      <c r="D31" s="13" t="s">
        <v>9</v>
      </c>
      <c r="E31" s="37">
        <v>3</v>
      </c>
      <c r="F31" s="15">
        <v>309.76</v>
      </c>
      <c r="G31" s="15">
        <f t="shared" si="7"/>
        <v>929.28</v>
      </c>
      <c r="H31" s="16"/>
      <c r="I31" s="44"/>
      <c r="J31" s="44"/>
      <c r="K31" s="44"/>
      <c r="L31" s="44"/>
      <c r="M31" s="44"/>
      <c r="N31" s="44"/>
      <c r="O31" s="44"/>
      <c r="P31" s="44"/>
      <c r="Q31" s="44"/>
    </row>
    <row r="32" spans="2:18" ht="15" thickBot="1">
      <c r="B32" s="26">
        <v>16</v>
      </c>
      <c r="C32" s="27" t="s">
        <v>14</v>
      </c>
      <c r="D32" s="27" t="s">
        <v>9</v>
      </c>
      <c r="E32" s="19">
        <v>21</v>
      </c>
      <c r="F32" s="20">
        <v>309.76</v>
      </c>
      <c r="G32" s="20">
        <f t="shared" si="7"/>
        <v>6504.96</v>
      </c>
      <c r="H32" s="28">
        <f>G32</f>
        <v>6504.96</v>
      </c>
    </row>
    <row r="33" spans="2:8">
      <c r="B33" s="7">
        <v>17</v>
      </c>
      <c r="C33" s="8" t="s">
        <v>20</v>
      </c>
      <c r="D33" s="8" t="s">
        <v>8</v>
      </c>
      <c r="E33" s="9">
        <v>21</v>
      </c>
      <c r="F33" s="10">
        <v>256.52</v>
      </c>
      <c r="G33" s="10">
        <f>E33*F33</f>
        <v>5386.92</v>
      </c>
      <c r="H33" s="11">
        <f>SUM(G33:G34)</f>
        <v>6316.2</v>
      </c>
    </row>
    <row r="34" spans="2:8" ht="15" thickBot="1">
      <c r="B34" s="12"/>
      <c r="C34" s="13"/>
      <c r="D34" s="13" t="s">
        <v>9</v>
      </c>
      <c r="E34" s="37">
        <v>3</v>
      </c>
      <c r="F34" s="15">
        <v>309.76</v>
      </c>
      <c r="G34" s="15">
        <f t="shared" ref="G34:G35" si="8">E34*F34</f>
        <v>929.28</v>
      </c>
      <c r="H34" s="16"/>
    </row>
    <row r="35" spans="2:8" ht="15" thickBot="1">
      <c r="B35" s="26">
        <v>18</v>
      </c>
      <c r="C35" s="27" t="s">
        <v>21</v>
      </c>
      <c r="D35" s="27" t="s">
        <v>9</v>
      </c>
      <c r="E35" s="19">
        <v>21</v>
      </c>
      <c r="F35" s="20">
        <v>309.76</v>
      </c>
      <c r="G35" s="20">
        <f t="shared" si="8"/>
        <v>6504.96</v>
      </c>
      <c r="H35" s="28">
        <f>G35</f>
        <v>6504.96</v>
      </c>
    </row>
    <row r="36" spans="2:8">
      <c r="B36" s="7">
        <v>19</v>
      </c>
      <c r="C36" s="8" t="s">
        <v>22</v>
      </c>
      <c r="D36" s="8" t="s">
        <v>8</v>
      </c>
      <c r="E36" s="9">
        <v>21</v>
      </c>
      <c r="F36" s="10">
        <v>256.52</v>
      </c>
      <c r="G36" s="10">
        <f>E36*F36</f>
        <v>5386.92</v>
      </c>
      <c r="H36" s="11">
        <f>SUM(G36:G37)</f>
        <v>6316.2</v>
      </c>
    </row>
    <row r="37" spans="2:8" ht="15" thickBot="1">
      <c r="B37" s="12"/>
      <c r="C37" s="13"/>
      <c r="D37" s="13" t="s">
        <v>9</v>
      </c>
      <c r="E37" s="37">
        <v>3</v>
      </c>
      <c r="F37" s="15">
        <v>309.76</v>
      </c>
      <c r="G37" s="15">
        <f t="shared" ref="G37:G38" si="9">E37*F37</f>
        <v>929.28</v>
      </c>
      <c r="H37" s="16"/>
    </row>
    <row r="38" spans="2:8" ht="15" thickBot="1">
      <c r="B38" s="17">
        <v>20</v>
      </c>
      <c r="C38" s="18" t="s">
        <v>23</v>
      </c>
      <c r="D38" s="18" t="s">
        <v>9</v>
      </c>
      <c r="E38" s="19">
        <v>21</v>
      </c>
      <c r="F38" s="20">
        <v>309.76</v>
      </c>
      <c r="G38" s="20">
        <f t="shared" si="9"/>
        <v>6504.96</v>
      </c>
      <c r="H38" s="28">
        <f>G38</f>
        <v>6504.96</v>
      </c>
    </row>
    <row r="39" spans="2:8">
      <c r="B39" s="7">
        <v>21</v>
      </c>
      <c r="C39" s="8" t="s">
        <v>24</v>
      </c>
      <c r="D39" s="8" t="s">
        <v>8</v>
      </c>
      <c r="E39" s="9">
        <v>21</v>
      </c>
      <c r="F39" s="10">
        <v>256.52</v>
      </c>
      <c r="G39" s="10">
        <f>E39*F39</f>
        <v>5386.92</v>
      </c>
      <c r="H39" s="11">
        <f>SUM(G39:G40)</f>
        <v>6316.2</v>
      </c>
    </row>
    <row r="40" spans="2:8" ht="15" thickBot="1">
      <c r="B40" s="12"/>
      <c r="C40" s="13"/>
      <c r="D40" s="13" t="s">
        <v>9</v>
      </c>
      <c r="E40" s="37">
        <v>3</v>
      </c>
      <c r="F40" s="15">
        <v>309.76</v>
      </c>
      <c r="G40" s="15">
        <f t="shared" ref="G40:G41" si="10">E40*F40</f>
        <v>929.28</v>
      </c>
      <c r="H40" s="16"/>
    </row>
    <row r="41" spans="2:8" ht="15" thickBot="1">
      <c r="B41" s="17">
        <v>22</v>
      </c>
      <c r="C41" s="18" t="s">
        <v>25</v>
      </c>
      <c r="D41" s="18" t="s">
        <v>9</v>
      </c>
      <c r="E41" s="19">
        <v>21</v>
      </c>
      <c r="F41" s="20">
        <v>309.76</v>
      </c>
      <c r="G41" s="20">
        <f t="shared" si="10"/>
        <v>6504.96</v>
      </c>
      <c r="H41" s="28">
        <f>G41</f>
        <v>6504.96</v>
      </c>
    </row>
    <row r="42" spans="2:8">
      <c r="B42" s="7">
        <v>23</v>
      </c>
      <c r="C42" s="8" t="s">
        <v>26</v>
      </c>
      <c r="D42" s="8" t="s">
        <v>8</v>
      </c>
      <c r="E42" s="9">
        <v>21</v>
      </c>
      <c r="F42" s="10">
        <v>256.52</v>
      </c>
      <c r="G42" s="10">
        <f>E42*F42</f>
        <v>5386.92</v>
      </c>
      <c r="H42" s="11">
        <f>SUM(G42:G43)</f>
        <v>6316.2</v>
      </c>
    </row>
    <row r="43" spans="2:8" ht="15" thickBot="1">
      <c r="B43" s="12"/>
      <c r="C43" s="13"/>
      <c r="D43" s="13" t="s">
        <v>9</v>
      </c>
      <c r="E43" s="37">
        <v>3</v>
      </c>
      <c r="F43" s="15">
        <v>309.76</v>
      </c>
      <c r="G43" s="15">
        <f t="shared" ref="G43:G44" si="11">E43*F43</f>
        <v>929.28</v>
      </c>
      <c r="H43" s="16"/>
    </row>
    <row r="44" spans="2:8" ht="15" thickBot="1">
      <c r="B44" s="26">
        <v>24</v>
      </c>
      <c r="C44" s="29" t="s">
        <v>27</v>
      </c>
      <c r="D44" s="18" t="s">
        <v>9</v>
      </c>
      <c r="E44" s="19">
        <v>21</v>
      </c>
      <c r="F44" s="20">
        <v>309.76</v>
      </c>
      <c r="G44" s="20">
        <f t="shared" si="11"/>
        <v>6504.96</v>
      </c>
      <c r="H44" s="28">
        <f>G44</f>
        <v>6504.96</v>
      </c>
    </row>
    <row r="45" spans="2:8">
      <c r="B45" s="7">
        <v>25</v>
      </c>
      <c r="C45" s="8" t="s">
        <v>4</v>
      </c>
      <c r="D45" s="8" t="s">
        <v>8</v>
      </c>
      <c r="E45" s="9">
        <v>21</v>
      </c>
      <c r="F45" s="10">
        <v>256.52</v>
      </c>
      <c r="G45" s="10">
        <f>E45*F45</f>
        <v>5386.92</v>
      </c>
      <c r="H45" s="11">
        <f>SUM(G45:G46)</f>
        <v>6316.2</v>
      </c>
    </row>
    <row r="46" spans="2:8" ht="15" thickBot="1">
      <c r="B46" s="30"/>
      <c r="C46" s="25"/>
      <c r="D46" s="13" t="s">
        <v>9</v>
      </c>
      <c r="E46" s="37">
        <v>3</v>
      </c>
      <c r="F46" s="15">
        <v>309.76</v>
      </c>
      <c r="G46" s="15">
        <f t="shared" ref="G46:G50" si="12">E46*F46</f>
        <v>929.28</v>
      </c>
      <c r="H46" s="16"/>
    </row>
    <row r="47" spans="2:8" ht="15" thickBot="1">
      <c r="B47" s="26">
        <v>26</v>
      </c>
      <c r="C47" s="27" t="s">
        <v>12</v>
      </c>
      <c r="D47" s="27" t="s">
        <v>9</v>
      </c>
      <c r="E47" s="19">
        <v>21</v>
      </c>
      <c r="F47" s="20">
        <v>309.76</v>
      </c>
      <c r="G47" s="20">
        <f t="shared" si="12"/>
        <v>6504.96</v>
      </c>
      <c r="H47" s="28">
        <f>G47</f>
        <v>6504.96</v>
      </c>
    </row>
    <row r="48" spans="2:8">
      <c r="B48" s="21">
        <v>27</v>
      </c>
      <c r="C48" s="22" t="s">
        <v>13</v>
      </c>
      <c r="D48" s="8" t="s">
        <v>8</v>
      </c>
      <c r="E48" s="9">
        <v>21</v>
      </c>
      <c r="F48" s="10">
        <v>256.52</v>
      </c>
      <c r="G48" s="10">
        <f t="shared" si="12"/>
        <v>5386.92</v>
      </c>
      <c r="H48" s="11">
        <f>SUM(G48:G49)</f>
        <v>6316.2</v>
      </c>
    </row>
    <row r="49" spans="2:8" ht="15" thickBot="1">
      <c r="B49" s="42"/>
      <c r="C49" s="25"/>
      <c r="D49" s="13" t="s">
        <v>9</v>
      </c>
      <c r="E49" s="37">
        <v>3</v>
      </c>
      <c r="F49" s="15">
        <v>309.76</v>
      </c>
      <c r="G49" s="15">
        <f t="shared" si="12"/>
        <v>929.28</v>
      </c>
      <c r="H49" s="16"/>
    </row>
    <row r="50" spans="2:8" ht="15" thickBot="1">
      <c r="B50" s="26">
        <v>28</v>
      </c>
      <c r="C50" s="27" t="s">
        <v>14</v>
      </c>
      <c r="D50" s="27" t="s">
        <v>9</v>
      </c>
      <c r="E50" s="19">
        <v>21</v>
      </c>
      <c r="F50" s="20">
        <v>309.76</v>
      </c>
      <c r="G50" s="20">
        <f t="shared" si="12"/>
        <v>6504.96</v>
      </c>
      <c r="H50" s="28">
        <f>G50</f>
        <v>6504.96</v>
      </c>
    </row>
    <row r="51" spans="2:8">
      <c r="B51" s="7">
        <v>29</v>
      </c>
      <c r="C51" s="8" t="s">
        <v>20</v>
      </c>
      <c r="D51" s="8" t="s">
        <v>8</v>
      </c>
      <c r="E51" s="9">
        <v>21</v>
      </c>
      <c r="F51" s="10">
        <v>256.52</v>
      </c>
      <c r="G51" s="10">
        <f>E51*F51</f>
        <v>5386.92</v>
      </c>
      <c r="H51" s="11">
        <f>SUM(G51:G52)</f>
        <v>5386.92</v>
      </c>
    </row>
    <row r="52" spans="2:8" ht="15" thickBot="1">
      <c r="B52" s="12"/>
      <c r="C52" s="13"/>
      <c r="D52" s="13" t="s">
        <v>9</v>
      </c>
      <c r="E52" s="37">
        <v>0</v>
      </c>
      <c r="F52" s="15">
        <v>309.76</v>
      </c>
      <c r="G52" s="15">
        <f t="shared" ref="G52:G53" si="13">E52*F52</f>
        <v>0</v>
      </c>
      <c r="H52" s="16"/>
    </row>
    <row r="53" spans="2:8" ht="15" thickBot="1">
      <c r="B53" s="26">
        <v>30</v>
      </c>
      <c r="C53" s="27" t="s">
        <v>21</v>
      </c>
      <c r="D53" s="27" t="s">
        <v>9</v>
      </c>
      <c r="E53" s="19">
        <v>17</v>
      </c>
      <c r="F53" s="20">
        <v>309.76</v>
      </c>
      <c r="G53" s="20">
        <f t="shared" si="13"/>
        <v>5265.92</v>
      </c>
      <c r="H53" s="28">
        <f>G53</f>
        <v>5265.92</v>
      </c>
    </row>
    <row r="54" spans="2:8">
      <c r="B54" s="1"/>
      <c r="C54" s="1"/>
      <c r="D54" s="1"/>
      <c r="E54" s="1"/>
      <c r="F54" s="1"/>
      <c r="G54" s="5"/>
      <c r="H54" s="45">
        <f>SUM(H9:H53)</f>
        <v>190405.60000000003</v>
      </c>
    </row>
    <row r="55" spans="2:8">
      <c r="G55" s="5"/>
    </row>
    <row r="57" spans="2:8" ht="21">
      <c r="B57" s="44" t="s">
        <v>1</v>
      </c>
      <c r="C57" s="44"/>
      <c r="D57" s="44"/>
      <c r="E57" s="44"/>
      <c r="F57" s="44"/>
      <c r="G57" s="44"/>
      <c r="H57" s="44"/>
    </row>
    <row r="58" spans="2:8" ht="21">
      <c r="B58" s="44" t="s">
        <v>3</v>
      </c>
      <c r="C58" s="44"/>
      <c r="D58" s="44"/>
      <c r="E58" s="44"/>
      <c r="F58" s="44"/>
      <c r="G58" s="44"/>
      <c r="H58" s="44"/>
    </row>
  </sheetData>
  <mergeCells count="15">
    <mergeCell ref="L17:L18"/>
    <mergeCell ref="L11:L12"/>
    <mergeCell ref="O11:O12"/>
    <mergeCell ref="P11:P12"/>
    <mergeCell ref="Q11:Q12"/>
    <mergeCell ref="M17:N18"/>
    <mergeCell ref="O17:O18"/>
    <mergeCell ref="P17:P18"/>
    <mergeCell ref="Q17:Q18"/>
    <mergeCell ref="M11:N12"/>
    <mergeCell ref="B1:Q1"/>
    <mergeCell ref="B2:Q2"/>
    <mergeCell ref="B4:Q4"/>
    <mergeCell ref="B6:H6"/>
    <mergeCell ref="L6:Q6"/>
  </mergeCells>
  <pageMargins left="0.25" right="0.25" top="0.75" bottom="0.75" header="0.3" footer="0.3"/>
  <pageSetup paperSize="5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ANALISIS DE PAGO POR 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DGALLEGOS</dc:creator>
  <cp:lastModifiedBy>David Ramirez</cp:lastModifiedBy>
  <cp:lastPrinted>2019-02-14T20:28:43Z</cp:lastPrinted>
  <dcterms:created xsi:type="dcterms:W3CDTF">2014-07-14T04:17:58Z</dcterms:created>
  <dcterms:modified xsi:type="dcterms:W3CDTF">2020-04-15T23:14:11Z</dcterms:modified>
</cp:coreProperties>
</file>